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tus" sheetId="1" r:id="rId4"/>
  </sheets>
  <definedNames/>
  <calcPr/>
</workbook>
</file>

<file path=xl/sharedStrings.xml><?xml version="1.0" encoding="utf-8"?>
<sst xmlns="http://schemas.openxmlformats.org/spreadsheetml/2006/main" count="1" uniqueCount="1">
  <si>
    <t xml:space="preserve">Massimo Marzari - Even Hotel Miami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</si>
</sst>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.00_);_(* \(#,##0.00\);_(* &quot;-&quot;??_);_(@_)"/>
    <numFmt numFmtId="165" formatCode="mm/dd/yyyy"/>
  </numFmts>
  <fonts count="10">
    <font>
      <sz val="10.0"/>
      <color rgb="FF000000"/>
      <name val="Arial"/>
    </font>
    <font>
      <b/>
      <sz val="14.0"/>
      <color rgb="FFFFFFFF"/>
      <name val="Lato"/>
    </font>
    <font>
      <b/>
      <sz val="12.0"/>
      <color rgb="FFFFFFFF"/>
      <name val="Lato"/>
    </font>
    <font>
      <color rgb="FFFFFFFF"/>
      <name val="Lato"/>
    </font>
    <font>
      <b/>
      <color rgb="FFFFFFFF"/>
      <name val="Lato"/>
    </font>
    <font/>
    <font>
      <color theme="1"/>
      <name val="Lato"/>
    </font>
    <font>
      <color rgb="FF999999"/>
      <name val="Lato"/>
    </font>
    <font>
      <color rgb="FF666666"/>
      <name val="Lato"/>
    </font>
    <font>
      <b/>
      <color rgb="FF660000"/>
      <name val="Lato"/>
    </font>
  </fonts>
  <fills count="7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434343"/>
        <bgColor rgb="FF434343"/>
      </patternFill>
    </fill>
    <fill>
      <patternFill patternType="solid">
        <fgColor rgb="FF666666"/>
        <bgColor rgb="FF666666"/>
      </patternFill>
    </fill>
    <fill>
      <patternFill patternType="solid">
        <fgColor rgb="FF934343"/>
        <bgColor rgb="FF934343"/>
      </patternFill>
    </fill>
    <fill>
      <patternFill patternType="solid">
        <fgColor rgb="FF663D3D"/>
        <bgColor rgb="FF663D3D"/>
      </patternFill>
    </fill>
  </fills>
  <borders count="10">
    <border/>
    <border>
      <right style="thin">
        <color rgb="FF663D3D"/>
      </right>
    </border>
    <border>
      <left style="thin">
        <color rgb="FF663D3D"/>
      </left>
      <right style="thin">
        <color rgb="FF663D3D"/>
      </right>
    </border>
    <border>
      <left style="thin">
        <color rgb="FF663D3D"/>
      </left>
      <bottom style="thin">
        <color rgb="FF663D3D"/>
      </bottom>
    </border>
    <border>
      <right style="thin">
        <color rgb="FF663D3D"/>
      </right>
      <bottom style="thin">
        <color rgb="FF663D3D"/>
      </bottom>
    </border>
    <border>
      <left style="thin">
        <color rgb="FF663D3D"/>
      </left>
    </border>
    <border>
      <left style="thin">
        <color rgb="FF663D3D"/>
      </left>
      <right style="thin">
        <color rgb="FF663D3D"/>
      </right>
      <top style="thin">
        <color rgb="FF663D3D"/>
      </top>
    </border>
    <border>
      <left style="thick">
        <color rgb="FF666666"/>
      </left>
    </border>
    <border>
      <left style="thick">
        <color rgb="FF666666"/>
      </left>
      <bottom style="thick">
        <color rgb="FF666666"/>
      </bottom>
    </border>
    <border>
      <bottom style="thick">
        <color rgb="FF666666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3" fontId="2" numFmtId="0" xfId="0" applyAlignment="1" applyFill="1" applyFont="1">
      <alignment horizontal="center" vertical="center"/>
    </xf>
    <xf borderId="0" fillId="4" fontId="2" numFmtId="0" xfId="0" applyAlignment="1" applyFill="1" applyFont="1">
      <alignment horizontal="center"/>
    </xf>
    <xf borderId="1" fillId="5" fontId="3" numFmtId="0" xfId="0" applyAlignment="1" applyBorder="1" applyFill="1" applyFont="1">
      <alignment horizontal="center" vertical="center"/>
    </xf>
    <xf borderId="2" fillId="5" fontId="3" numFmtId="0" xfId="0" applyAlignment="1" applyBorder="1" applyFont="1">
      <alignment horizontal="center" vertical="center"/>
    </xf>
    <xf borderId="2" fillId="5" fontId="4" numFmtId="164" xfId="0" applyAlignment="1" applyBorder="1" applyFont="1" applyNumberFormat="1">
      <alignment horizontal="center" vertical="center"/>
    </xf>
    <xf borderId="3" fillId="5" fontId="3" numFmtId="0" xfId="0" applyAlignment="1" applyBorder="1" applyFont="1">
      <alignment horizontal="center" vertical="center"/>
    </xf>
    <xf borderId="4" fillId="0" fontId="5" numFmtId="0" xfId="0" applyBorder="1" applyFont="1"/>
    <xf borderId="5" fillId="5" fontId="3" numFmtId="0" xfId="0" applyAlignment="1" applyBorder="1" applyFont="1">
      <alignment horizontal="center" vertical="center"/>
    </xf>
    <xf borderId="0" fillId="5" fontId="3" numFmtId="0" xfId="0" applyAlignment="1" applyFont="1">
      <alignment horizontal="center"/>
    </xf>
    <xf borderId="1" fillId="0" fontId="5" numFmtId="0" xfId="0" applyBorder="1" applyFont="1"/>
    <xf borderId="2" fillId="0" fontId="5" numFmtId="0" xfId="0" applyBorder="1" applyFont="1"/>
    <xf borderId="6" fillId="6" fontId="3" numFmtId="0" xfId="0" applyAlignment="1" applyBorder="1" applyFill="1" applyFont="1">
      <alignment horizontal="center" vertical="center"/>
    </xf>
    <xf borderId="5" fillId="0" fontId="5" numFmtId="0" xfId="0" applyBorder="1" applyFont="1"/>
    <xf borderId="0" fillId="0" fontId="6" numFmtId="0" xfId="0" applyAlignment="1" applyFont="1">
      <alignment horizontal="right"/>
    </xf>
    <xf borderId="7" fillId="0" fontId="7" numFmtId="1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6" numFmtId="3" xfId="0" applyAlignment="1" applyFont="1" applyNumberFormat="1">
      <alignment horizontal="center" vertical="center"/>
    </xf>
    <xf borderId="0" fillId="0" fontId="9" numFmtId="164" xfId="0" applyAlignment="1" applyFont="1" applyNumberFormat="1">
      <alignment horizontal="center" vertical="center"/>
    </xf>
    <xf borderId="7" fillId="0" fontId="7" numFmtId="0" xfId="0" applyAlignment="1" applyBorder="1" applyFont="1">
      <alignment horizontal="center" vertical="center"/>
    </xf>
    <xf borderId="0" fillId="0" fontId="8" numFmtId="165" xfId="0" applyAlignment="1" applyFont="1" applyNumberFormat="1">
      <alignment horizontal="center" vertical="center"/>
    </xf>
    <xf borderId="0" fillId="0" fontId="6" numFmtId="4" xfId="0" applyAlignment="1" applyFont="1" applyNumberFormat="1">
      <alignment horizontal="center" vertical="center"/>
    </xf>
    <xf borderId="0" fillId="0" fontId="6" numFmtId="4" xfId="0" applyAlignment="1" applyFont="1" applyNumberFormat="1">
      <alignment horizontal="right"/>
    </xf>
    <xf borderId="7" fillId="0" fontId="7" numFmtId="0" xfId="0" applyBorder="1" applyFont="1"/>
    <xf borderId="0" fillId="0" fontId="8" numFmtId="165" xfId="0" applyAlignment="1" applyFont="1" applyNumberFormat="1">
      <alignment horizontal="left"/>
    </xf>
    <xf borderId="0" fillId="0" fontId="9" numFmtId="0" xfId="0" applyAlignment="1" applyFont="1">
      <alignment horizontal="center"/>
    </xf>
    <xf borderId="7" fillId="5" fontId="3" numFmtId="0" xfId="0" applyAlignment="1" applyBorder="1" applyFont="1">
      <alignment vertical="center"/>
    </xf>
    <xf borderId="0" fillId="5" fontId="4" numFmtId="0" xfId="0" applyAlignment="1" applyFont="1">
      <alignment vertical="center"/>
    </xf>
    <xf borderId="0" fillId="5" fontId="3" numFmtId="0" xfId="0" applyAlignment="1" applyFont="1">
      <alignment vertical="center"/>
    </xf>
    <xf borderId="0" fillId="0" fontId="8" numFmtId="0" xfId="0" applyFont="1"/>
    <xf borderId="0" fillId="0" fontId="9" numFmtId="0" xfId="0" applyFont="1"/>
    <xf borderId="0" fillId="0" fontId="6" numFmtId="0" xfId="0" applyFont="1"/>
    <xf borderId="8" fillId="0" fontId="7" numFmtId="0" xfId="0" applyBorder="1" applyFont="1"/>
    <xf borderId="9" fillId="0" fontId="8" numFmtId="0" xfId="0" applyBorder="1" applyFont="1"/>
    <xf borderId="9" fillId="0" fontId="9" numFmtId="0" xfId="0" applyBorder="1" applyFont="1"/>
    <xf borderId="9" fillId="0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7.43"/>
    <col customWidth="1" min="2" max="2" width="28.71"/>
    <col customWidth="1" min="3" max="3" width="22.29"/>
    <col customWidth="1" min="4" max="6" width="14.43"/>
    <col customWidth="1" hidden="1" min="7" max="16" width="14.43"/>
  </cols>
  <sheetData>
    <row r="1" ht="33.75" customHeight="1">
      <c r="A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</row>
    <row r="2" ht="27.0" hidden="1" customHeight="1">
      <c r="A2" s="2" t="str">
        <f>IFERROR(__xludf.DUMMYFUNCTION("IMPORTRANGE(""https://docs.google.com/spreadsheets/d/1WYsx15rwT0BPVZBvtrTNSNKTxy1Mz6rZlEgJlOmAhQ4/edit#gid=1472819883"",""Massimo Marzari!B3:G11"")"),"")</f>
        <v/>
      </c>
      <c r="B2" s="2" t="str">
        <f>IFERROR(__xludf.DUMMYFUNCTION("""COMPUTED_VALUE"""),"")</f>
        <v/>
      </c>
      <c r="C2" s="2" t="str">
        <f>IFERROR(__xludf.DUMMYFUNCTION("""COMPUTED_VALUE"""),"")</f>
        <v/>
      </c>
      <c r="D2" s="2" t="str">
        <f>IFERROR(__xludf.DUMMYFUNCTION("""COMPUTED_VALUE"""),"")</f>
        <v/>
      </c>
      <c r="E2" s="2" t="str">
        <f>IFERROR(__xludf.DUMMYFUNCTION("""COMPUTED_VALUE"""),"")</f>
        <v/>
      </c>
      <c r="F2" s="2" t="str">
        <f>IFERROR(__xludf.DUMMYFUNCTION("""COMPUTED_VALUE"""),"")</f>
        <v/>
      </c>
      <c r="G2" s="2"/>
      <c r="H2" s="2"/>
      <c r="I2" s="2"/>
      <c r="J2" s="2"/>
      <c r="K2" s="2"/>
      <c r="L2" s="2"/>
      <c r="M2" s="2"/>
      <c r="N2" s="2"/>
      <c r="O2" s="2"/>
      <c r="P2" s="2"/>
    </row>
    <row r="3" ht="34.5" hidden="1" customHeight="1">
      <c r="A3" s="2" t="str">
        <f>IFERROR(__xludf.DUMMYFUNCTION("""COMPUTED_VALUE"""),"")</f>
        <v/>
      </c>
      <c r="G3" s="3"/>
      <c r="H3" s="3"/>
      <c r="I3" s="3"/>
      <c r="J3" s="3"/>
      <c r="K3" s="3"/>
      <c r="L3" s="3"/>
      <c r="M3" s="3"/>
      <c r="N3" s="3"/>
      <c r="O3" s="3"/>
      <c r="P3" s="3"/>
    </row>
    <row r="4">
      <c r="A4" s="4" t="str">
        <f>IFERROR(__xludf.DUMMYFUNCTION("""COMPUTED_VALUE"""),"DATE")</f>
        <v>DATE</v>
      </c>
      <c r="B4" s="5" t="str">
        <f>IFERROR(__xludf.DUMMYFUNCTION("""COMPUTED_VALUE"""),"TRANSACTION TYPE")</f>
        <v>TRANSACTION TYPE</v>
      </c>
      <c r="C4" s="6" t="str">
        <f>IFERROR(__xludf.DUMMYFUNCTION("""COMPUTED_VALUE""")," COMMENTS ")</f>
        <v>COMMENTS</v>
      </c>
      <c r="D4" s="7" t="str">
        <f>IFERROR(__xludf.DUMMYFUNCTION("""COMPUTED_VALUE"""),"AMOUNT")</f>
        <v>AMOUNT</v>
      </c>
      <c r="E4" s="8"/>
      <c r="F4" s="9" t="str">
        <f>IFERROR(__xludf.DUMMYFUNCTION("""COMPUTED_VALUE"""),"BALANCE")</f>
        <v>BALANCE</v>
      </c>
      <c r="G4" s="10"/>
      <c r="H4" s="10"/>
      <c r="I4" s="10"/>
      <c r="J4" s="10"/>
      <c r="K4" s="10"/>
      <c r="L4" s="10"/>
      <c r="M4" s="10"/>
      <c r="N4" s="10"/>
      <c r="O4" s="10"/>
      <c r="P4" s="10"/>
    </row>
    <row r="5">
      <c r="A5" s="11"/>
      <c r="B5" s="12"/>
      <c r="C5" s="12"/>
      <c r="D5" s="13" t="str">
        <f>IFERROR(__xludf.DUMMYFUNCTION("""COMPUTED_VALUE"""),"DEBIT")</f>
        <v>DEBIT</v>
      </c>
      <c r="E5" s="13" t="str">
        <f>IFERROR(__xludf.DUMMYFUNCTION("""COMPUTED_VALUE"""),"CREDIT")</f>
        <v>CREDIT</v>
      </c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</row>
    <row r="6">
      <c r="A6" s="16">
        <f>IFERROR(__xludf.DUMMYFUNCTION("""COMPUTED_VALUE"""),42214.0)</f>
        <v>42214</v>
      </c>
      <c r="B6" s="17" t="str">
        <f>IFERROR(__xludf.DUMMYFUNCTION("""COMPUTED_VALUE"""),"Capital contribution payment")</f>
        <v>Capital contribution payment</v>
      </c>
      <c r="C6" s="18" t="str">
        <f>IFERROR(__xludf.DUMMYFUNCTION("""COMPUTED_VALUE"""),"")</f>
        <v/>
      </c>
      <c r="D6" s="19" t="str">
        <f>IFERROR(__xludf.DUMMYFUNCTION("""COMPUTED_VALUE"""),"")</f>
        <v/>
      </c>
      <c r="E6" s="20">
        <f>IFERROR(__xludf.DUMMYFUNCTION("""COMPUTED_VALUE"""),500000.0)</f>
        <v>500000</v>
      </c>
      <c r="F6" s="20">
        <f>IFERROR(__xludf.DUMMYFUNCTION("""COMPUTED_VALUE"""),500000.0)</f>
        <v>500000</v>
      </c>
      <c r="G6" s="15"/>
      <c r="H6" s="15"/>
      <c r="I6" s="15"/>
      <c r="J6" s="15"/>
      <c r="K6" s="15"/>
      <c r="L6" s="15"/>
      <c r="M6" s="15"/>
      <c r="N6" s="15"/>
      <c r="O6" s="15"/>
      <c r="P6" s="15"/>
    </row>
    <row r="7">
      <c r="A7" s="16">
        <f>IFERROR(__xludf.DUMMYFUNCTION("""COMPUTED_VALUE"""),43830.0)</f>
        <v>43830</v>
      </c>
      <c r="B7" s="17" t="str">
        <f>IFERROR(__xludf.DUMMYFUNCTION("""COMPUTED_VALUE"""),"Preferred return charge")</f>
        <v>Preferred return charge</v>
      </c>
      <c r="C7" s="21" t="str">
        <f>IFERROR(__xludf.DUMMYFUNCTION("""COMPUTED_VALUE""")," As of 12.31.19 ")</f>
        <v>As of 12.31.19</v>
      </c>
      <c r="D7" s="19" t="str">
        <f>IFERROR(__xludf.DUMMYFUNCTION("""COMPUTED_VALUE"""),"")</f>
        <v/>
      </c>
      <c r="E7" s="20">
        <f>IFERROR(__xludf.DUMMYFUNCTION("""COMPUTED_VALUE"""),154863.01)</f>
        <v>154863.01</v>
      </c>
      <c r="F7" s="20">
        <f>IFERROR(__xludf.DUMMYFUNCTION("""COMPUTED_VALUE"""),654863.01)</f>
        <v>654863.01</v>
      </c>
      <c r="G7" s="15"/>
      <c r="H7" s="15"/>
      <c r="I7" s="15"/>
      <c r="J7" s="15"/>
      <c r="K7" s="15"/>
      <c r="L7" s="15"/>
      <c r="M7" s="15"/>
      <c r="N7" s="15"/>
      <c r="O7" s="15"/>
      <c r="P7" s="15"/>
    </row>
    <row r="8">
      <c r="A8" s="22" t="str">
        <f>IFERROR(__xludf.DUMMYFUNCTION("""COMPUTED_VALUE"""),"")</f>
        <v/>
      </c>
      <c r="B8" s="23" t="str">
        <f>IFERROR(__xludf.DUMMYFUNCTION("""COMPUTED_VALUE"""),"")</f>
        <v/>
      </c>
      <c r="C8" s="18" t="str">
        <f>IFERROR(__xludf.DUMMYFUNCTION("""COMPUTED_VALUE"""),"")</f>
        <v/>
      </c>
      <c r="D8" s="24" t="str">
        <f>IFERROR(__xludf.DUMMYFUNCTION("""COMPUTED_VALUE"""),"")</f>
        <v/>
      </c>
      <c r="E8" s="24" t="str">
        <f>IFERROR(__xludf.DUMMYFUNCTION("""COMPUTED_VALUE"""),"")</f>
        <v/>
      </c>
      <c r="F8" s="24" t="str">
        <f>IFERROR(__xludf.DUMMYFUNCTION("""COMPUTED_VALUE"""),"")</f>
        <v/>
      </c>
      <c r="G8" s="25"/>
      <c r="H8" s="25"/>
      <c r="I8" s="25"/>
      <c r="J8" s="25"/>
      <c r="K8" s="25"/>
      <c r="L8" s="25"/>
      <c r="M8" s="25"/>
      <c r="N8" s="25"/>
      <c r="O8" s="25"/>
      <c r="P8" s="25"/>
    </row>
    <row r="9">
      <c r="A9" s="22" t="str">
        <f>IFERROR(__xludf.DUMMYFUNCTION("""COMPUTED_VALUE"""),"")</f>
        <v/>
      </c>
      <c r="B9" s="23" t="str">
        <f>IFERROR(__xludf.DUMMYFUNCTION("""COMPUTED_VALUE"""),"")</f>
        <v/>
      </c>
      <c r="C9" s="18" t="str">
        <f>IFERROR(__xludf.DUMMYFUNCTION("""COMPUTED_VALUE"""),"")</f>
        <v/>
      </c>
      <c r="D9" s="24" t="str">
        <f>IFERROR(__xludf.DUMMYFUNCTION("""COMPUTED_VALUE"""),"")</f>
        <v/>
      </c>
      <c r="E9" s="24" t="str">
        <f>IFERROR(__xludf.DUMMYFUNCTION("""COMPUTED_VALUE"""),"")</f>
        <v/>
      </c>
      <c r="F9" s="24" t="str">
        <f>IFERROR(__xludf.DUMMYFUNCTION("""COMPUTED_VALUE"""),"")</f>
        <v/>
      </c>
      <c r="G9" s="25"/>
      <c r="H9" s="25"/>
      <c r="I9" s="25"/>
      <c r="J9" s="25"/>
      <c r="K9" s="25"/>
      <c r="L9" s="25"/>
      <c r="M9" s="25"/>
      <c r="N9" s="25"/>
      <c r="O9" s="25"/>
      <c r="P9" s="25"/>
    </row>
    <row r="10" hidden="1">
      <c r="A10" s="26" t="str">
        <f>IFERROR(__xludf.DUMMYFUNCTION("""COMPUTED_VALUE"""),"")</f>
        <v/>
      </c>
      <c r="B10" s="27" t="str">
        <f>IFERROR(__xludf.DUMMYFUNCTION("""COMPUTED_VALUE"""),"")</f>
        <v/>
      </c>
      <c r="C10" s="28" t="str">
        <f>IFERROR(__xludf.DUMMYFUNCTION("""COMPUTED_VALUE"""),"")</f>
        <v/>
      </c>
      <c r="D10" s="25" t="str">
        <f>IFERROR(__xludf.DUMMYFUNCTION("""COMPUTED_VALUE"""),"")</f>
        <v/>
      </c>
      <c r="E10" s="25" t="str">
        <f>IFERROR(__xludf.DUMMYFUNCTION("""COMPUTED_VALUE"""),"")</f>
        <v/>
      </c>
      <c r="F10" s="25" t="str">
        <f>IFERROR(__xludf.DUMMYFUNCTION("""COMPUTED_VALUE"""),"")</f>
        <v/>
      </c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hidden="1">
      <c r="A11" s="26"/>
      <c r="B11" s="27"/>
      <c r="C11" s="28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hidden="1">
      <c r="A12" s="29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hidden="1">
      <c r="A13" s="26"/>
      <c r="B13" s="32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hidden="1">
      <c r="A14" s="26"/>
      <c r="B14" s="32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hidden="1">
      <c r="A15" s="26"/>
      <c r="B15" s="32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hidden="1">
      <c r="A16" s="26"/>
      <c r="B16" s="32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hidden="1">
      <c r="A17" s="26"/>
      <c r="B17" s="32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hidden="1">
      <c r="A18" s="26"/>
      <c r="B18" s="32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hidden="1">
      <c r="A19" s="26"/>
      <c r="B19" s="32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hidden="1">
      <c r="A20" s="26"/>
      <c r="B20" s="32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hidden="1">
      <c r="A21" s="26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hidden="1">
      <c r="A22" s="26"/>
      <c r="B22" s="32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hidden="1">
      <c r="A23" s="26"/>
      <c r="B23" s="32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ht="27.75" hidden="1" customHeight="1">
      <c r="A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hidden="1">
      <c r="A25" s="26"/>
      <c r="B25" s="32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hidden="1">
      <c r="A26" s="26"/>
      <c r="B26" s="32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hidden="1">
      <c r="A27" s="26"/>
      <c r="B27" s="32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hidden="1">
      <c r="A28" s="26"/>
      <c r="B28" s="32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hidden="1">
      <c r="A29" s="26"/>
      <c r="B29" s="32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hidden="1">
      <c r="A30" s="26"/>
      <c r="B30" s="32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hidden="1">
      <c r="A31" s="35"/>
      <c r="B31" s="36"/>
      <c r="C31" s="37"/>
      <c r="D31" s="38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</sheetData>
  <mergeCells count="9">
    <mergeCell ref="A12:B12"/>
    <mergeCell ref="A24:B24"/>
    <mergeCell ref="A1:F1"/>
    <mergeCell ref="A3:F3"/>
    <mergeCell ref="A4:A5"/>
    <mergeCell ref="B4:B5"/>
    <mergeCell ref="C4:C5"/>
    <mergeCell ref="D4:E4"/>
    <mergeCell ref="F4:F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