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<sst xmlns="http://schemas.openxmlformats.org/spreadsheetml/2006/main" count="1" uniqueCount="1">
  <si>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>Trust MIA Hotel - Even Hotel Miami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</si>
</sst>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10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 vertical="center"/>
    </xf>
    <xf borderId="4" fillId="0" fontId="5" numFmtId="0" xfId="0" applyBorder="1" applyFont="1"/>
    <xf borderId="5" fillId="5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7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7" fillId="0" fontId="7" numFmtId="165" xfId="0" applyAlignment="1" applyBorder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7" fillId="0" fontId="7" numFmtId="0" xfId="0" applyAlignment="1" applyBorder="1" applyFont="1">
      <alignment horizontal="center" vertical="center"/>
    </xf>
    <xf borderId="7" fillId="0" fontId="7" numFmtId="0" xfId="0" applyBorder="1" applyFont="1"/>
    <xf borderId="0" fillId="0" fontId="8" numFmtId="164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7" fillId="5" fontId="3" numFmtId="0" xfId="0" applyAlignment="1" applyBorder="1" applyFont="1">
      <alignment vertical="center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0" fillId="0" fontId="8" numFmtId="0" xfId="0" applyFont="1"/>
    <xf borderId="0" fillId="0" fontId="9" numFmtId="0" xfId="0" applyFont="1"/>
    <xf borderId="0" fillId="0" fontId="6" numFmtId="0" xfId="0" applyFont="1"/>
    <xf borderId="8" fillId="0" fontId="7" numFmtId="0" xfId="0" applyBorder="1" applyFont="1"/>
    <xf borderId="9" fillId="0" fontId="8" numFmtId="0" xfId="0" applyBorder="1" applyFont="1"/>
    <xf borderId="9" fillId="0" fontId="9" numFmtId="0" xfId="0" applyBorder="1" applyFont="1"/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ht="27.0" hidden="1" customHeight="1">
      <c r="A2" s="2" t="str">
        <f>IFERROR(__xludf.DUMMYFUNCTION("IMPORTRANGE(""https://docs.google.com/spreadsheets/d/1E7FhleG2xMU3xd36hMv4lhr6QCq_nhXYYAk9lrSGZxk/edit#gid=1031030839"",""Sheet1!B5:G11"")"),"")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4.5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6" t="str">
        <f>IFERROR(__xludf.DUMMYFUNCTION("""COMPUTED_VALUE"""),"COMMENTS")</f>
        <v>COMMENTS</v>
      </c>
      <c r="D4" s="7" t="str">
        <f>IFERROR(__xludf.DUMMYFUNCTION("""COMPUTED_VALUE"""),"AMOUNT")</f>
        <v>AMOUNT</v>
      </c>
      <c r="E4" s="8"/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A5" s="11"/>
      <c r="B5" s="12"/>
      <c r="C5" s="12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</row>
    <row r="6">
      <c r="A6" s="16">
        <f>IFERROR(__xludf.DUMMYFUNCTION("""COMPUTED_VALUE"""),42332.0)</f>
        <v>42332</v>
      </c>
      <c r="B6" s="17" t="str">
        <f>IFERROR(__xludf.DUMMYFUNCTION("""COMPUTED_VALUE"""),"Capital contribution payment")</f>
        <v>Capital contribution payment</v>
      </c>
      <c r="C6" s="18" t="str">
        <f>IFERROR(__xludf.DUMMYFUNCTION("""COMPUTED_VALUE"""),"")</f>
        <v/>
      </c>
      <c r="D6" s="19" t="str">
        <f>IFERROR(__xludf.DUMMYFUNCTION("""COMPUTED_VALUE"""),"")</f>
        <v/>
      </c>
      <c r="E6" s="20">
        <f>IFERROR(__xludf.DUMMYFUNCTION("""COMPUTED_VALUE"""),112000.0)</f>
        <v>112000</v>
      </c>
      <c r="F6" s="21">
        <f>IFERROR(__xludf.DUMMYFUNCTION("""COMPUTED_VALUE"""),112000.0)</f>
        <v>112000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>
      <c r="A7" s="22">
        <f>IFERROR(__xludf.DUMMYFUNCTION("""COMPUTED_VALUE"""),42395.0)</f>
        <v>42395</v>
      </c>
      <c r="B7" s="17" t="str">
        <f>IFERROR(__xludf.DUMMYFUNCTION("""COMPUTED_VALUE"""),"Capital contribution payment")</f>
        <v>Capital contribution payment</v>
      </c>
      <c r="C7" s="18" t="str">
        <f>IFERROR(__xludf.DUMMYFUNCTION("""COMPUTED_VALUE"""),"")</f>
        <v/>
      </c>
      <c r="D7" s="19" t="str">
        <f>IFERROR(__xludf.DUMMYFUNCTION("""COMPUTED_VALUE"""),"")</f>
        <v/>
      </c>
      <c r="E7" s="20">
        <f>IFERROR(__xludf.DUMMYFUNCTION("""COMPUTED_VALUE"""),138000.0)</f>
        <v>138000</v>
      </c>
      <c r="F7" s="21">
        <f>IFERROR(__xludf.DUMMYFUNCTION("""COMPUTED_VALUE"""),250000.0)</f>
        <v>250000</v>
      </c>
      <c r="G7" s="15"/>
      <c r="H7" s="15"/>
      <c r="I7" s="15"/>
      <c r="J7" s="15"/>
      <c r="K7" s="15"/>
      <c r="L7" s="15"/>
      <c r="M7" s="15"/>
      <c r="N7" s="15"/>
      <c r="O7" s="15"/>
      <c r="P7" s="15"/>
    </row>
    <row r="8">
      <c r="A8" s="22">
        <f>IFERROR(__xludf.DUMMYFUNCTION("""COMPUTED_VALUE"""),43579.0)</f>
        <v>43579</v>
      </c>
      <c r="B8" s="23" t="str">
        <f>IFERROR(__xludf.DUMMYFUNCTION("""COMPUTED_VALUE"""),"Cash call Payment")</f>
        <v>Cash call Payment</v>
      </c>
      <c r="C8" s="18" t="str">
        <f>IFERROR(__xludf.DUMMYFUNCTION("""COMPUTED_VALUE"""),"")</f>
        <v/>
      </c>
      <c r="D8" s="20" t="str">
        <f>IFERROR(__xludf.DUMMYFUNCTION("""COMPUTED_VALUE"""),"")</f>
        <v/>
      </c>
      <c r="E8" s="20">
        <f>IFERROR(__xludf.DUMMYFUNCTION("""COMPUTED_VALUE"""),4323.0)</f>
        <v>4323</v>
      </c>
      <c r="F8" s="20">
        <f>IFERROR(__xludf.DUMMYFUNCTION("""COMPUTED_VALUE"""),254323.0)</f>
        <v>254323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25"/>
      <c r="B9" s="23"/>
      <c r="C9" s="18"/>
      <c r="D9" s="20"/>
      <c r="E9" s="20"/>
      <c r="F9" s="20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hidden="1">
      <c r="A10" s="26"/>
      <c r="B10" s="27"/>
      <c r="C10" s="2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hidden="1">
      <c r="A11" s="26"/>
      <c r="B11" s="27"/>
      <c r="C11" s="2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hidden="1">
      <c r="A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idden="1">
      <c r="A13" s="26"/>
      <c r="B13" s="32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hidden="1">
      <c r="A14" s="26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hidden="1">
      <c r="A15" s="26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hidden="1">
      <c r="A16" s="26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hidden="1">
      <c r="A17" s="26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hidden="1">
      <c r="A18" s="26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hidden="1">
      <c r="A19" s="26"/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hidden="1">
      <c r="A20" s="26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hidden="1">
      <c r="A21" s="26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hidden="1">
      <c r="A22" s="26"/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hidden="1">
      <c r="A23" s="26"/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hidden="1" customHeight="1">
      <c r="A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hidden="1">
      <c r="A25" s="26"/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hidden="1">
      <c r="A26" s="26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hidden="1">
      <c r="A27" s="26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hidden="1">
      <c r="A28" s="26"/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hidden="1">
      <c r="A29" s="26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hidden="1">
      <c r="A30" s="26"/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hidden="1">
      <c r="A31" s="35"/>
      <c r="B31" s="36"/>
      <c r="C31" s="37"/>
      <c r="D31" s="38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